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inance\"/>
    </mc:Choice>
  </mc:AlternateContent>
  <bookViews>
    <workbookView xWindow="30315" yWindow="1515" windowWidth="21600" windowHeight="11325" activeTab="2"/>
  </bookViews>
  <sheets>
    <sheet name="2022" sheetId="2" r:id="rId1"/>
    <sheet name="2021" sheetId="1" r:id="rId2"/>
    <sheet name="202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26" i="3" s="1"/>
  <c r="M26" i="3"/>
  <c r="L26" i="3"/>
  <c r="K26" i="3"/>
  <c r="J26" i="3"/>
  <c r="H26" i="3"/>
  <c r="G26" i="3"/>
  <c r="F26" i="3"/>
  <c r="E26" i="3"/>
  <c r="D26" i="3"/>
  <c r="C26" i="3"/>
  <c r="B26" i="3"/>
  <c r="D26" i="2"/>
  <c r="N13" i="1"/>
  <c r="N12" i="1"/>
  <c r="N11" i="1"/>
  <c r="N10" i="1"/>
  <c r="N9" i="1"/>
  <c r="N8" i="1"/>
  <c r="N7" i="1"/>
  <c r="N6" i="1"/>
  <c r="M26" i="2"/>
  <c r="L26" i="2"/>
  <c r="K26" i="2"/>
  <c r="F26" i="2"/>
  <c r="J26" i="2"/>
  <c r="I26" i="2"/>
  <c r="H26" i="2"/>
  <c r="G26" i="2"/>
  <c r="E26" i="2"/>
  <c r="C26" i="2"/>
  <c r="B26" i="2"/>
  <c r="M26" i="1"/>
  <c r="N26" i="1"/>
  <c r="L26" i="1"/>
  <c r="K26" i="1"/>
  <c r="J26" i="1"/>
  <c r="J6" i="1"/>
  <c r="J7" i="1"/>
  <c r="I6" i="1"/>
  <c r="I13" i="1"/>
  <c r="I26" i="1"/>
  <c r="H13" i="1"/>
  <c r="H10" i="1"/>
  <c r="H6" i="1"/>
  <c r="H26" i="1" s="1"/>
  <c r="G13" i="1"/>
  <c r="G12" i="1" s="1"/>
  <c r="G6" i="1"/>
  <c r="G26" i="1" s="1"/>
  <c r="F26" i="1"/>
  <c r="E6" i="1"/>
  <c r="E26" i="1" s="1"/>
  <c r="D6" i="1"/>
  <c r="C6" i="1"/>
  <c r="C26" i="1" s="1"/>
  <c r="B6" i="1"/>
  <c r="B26" i="1" s="1"/>
  <c r="N26" i="3" l="1"/>
  <c r="N26" i="2"/>
</calcChain>
</file>

<file path=xl/sharedStrings.xml><?xml version="1.0" encoding="utf-8"?>
<sst xmlns="http://schemas.openxmlformats.org/spreadsheetml/2006/main" count="79" uniqueCount="31">
  <si>
    <t>Legal Service Category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</si>
  <si>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</si>
  <si>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</si>
  <si>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</si>
  <si>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</si>
  <si>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</si>
  <si>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</si>
  <si>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</si>
  <si>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</si>
  <si>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</si>
  <si>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</si>
  <si>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 xml:space="preserve">November </t>
  </si>
  <si>
    <t>December</t>
  </si>
  <si>
    <t>Totals</t>
  </si>
  <si>
    <t>General Matters</t>
  </si>
  <si>
    <t>Election/Articles/Ballot Related</t>
  </si>
  <si>
    <t>Personnel Related</t>
  </si>
  <si>
    <t>Butler Ln &amp; County Farm Rd.</t>
  </si>
  <si>
    <t>Demarest v. Town</t>
  </si>
  <si>
    <t>Sidewalk Contract</t>
  </si>
  <si>
    <t>Planning/Zoning General</t>
  </si>
  <si>
    <t>Planning/Zoning Trails</t>
  </si>
  <si>
    <t>2021 Legal Fees</t>
  </si>
  <si>
    <t>Calendar Year</t>
  </si>
  <si>
    <t>2022 Legal Fees</t>
  </si>
  <si>
    <t>Planning/Zoning Trails/Bike Clb</t>
  </si>
  <si>
    <t>Road Signs &amp; Postings</t>
  </si>
  <si>
    <t>2023 Legal Fees</t>
  </si>
  <si>
    <t>Housing Grant - Harvest Crossing</t>
  </si>
  <si>
    <t xml:space="preserve">Lap Run </t>
  </si>
  <si>
    <t xml:space="preserve">ARPA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</si>
</sst>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5" fillId="2" borderId="1" xfId="2" applyFont="1" applyBorder="1"/>
    <xf numFmtId="0" fontId="3" fillId="3" borderId="1" xfId="3" applyBorder="1"/>
    <xf numFmtId="0" fontId="2" fillId="2" borderId="1" xfId="2" applyBorder="1"/>
    <xf numFmtId="0" fontId="0" fillId="0" borderId="1" xfId="0" applyBorder="1"/>
    <xf numFmtId="0" fontId="4" fillId="0" borderId="1" xfId="0" applyFont="1" applyBorder="1"/>
    <xf numFmtId="44" fontId="0" fillId="0" borderId="1" xfId="1" applyFont="1" applyBorder="1"/>
    <xf numFmtId="44" fontId="5" fillId="2" borderId="1" xfId="1" applyFont="1" applyFill="1" applyBorder="1"/>
    <xf numFmtId="44" fontId="0" fillId="0" borderId="0" xfId="0" applyNumberFormat="1"/>
  </cellXfs>
  <cellStyles count="4">
    <cellStyle name="Currency" xfId="1" builtinId="4"/>
    <cellStyle name="Good" xfId="2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selection activeCell="A28" sqref="A28"/>
    </sheetView>
  </sheetViews>
  <sheetFormatPr defaultRowHeight="15" x14ac:dyDescent="0.25"/>
  <cols>
    <col min="1" max="1" width="29.85546875" style="1" customWidth="1"/>
    <col min="2" max="6" width="10.5703125" bestFit="1" customWidth="1"/>
    <col min="7" max="7" width="12" customWidth="1"/>
    <col min="8" max="8" width="10.5703125" bestFit="1" customWidth="1"/>
    <col min="10" max="10" width="10.85546875" bestFit="1" customWidth="1"/>
    <col min="14" max="14" width="11.5703125" bestFit="1" customWidth="1"/>
  </cols>
  <sheetData>
    <row r="1" spans="1:14" x14ac:dyDescent="0.25">
      <c r="A1" s="1" t="s">
        <v>24</v>
      </c>
    </row>
    <row r="2" spans="1:14" x14ac:dyDescent="0.25">
      <c r="A2" s="1" t="s">
        <v>23</v>
      </c>
    </row>
    <row r="4" spans="1:14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</row>
    <row r="5" spans="1:14" x14ac:dyDescent="0.2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6" t="s">
        <v>14</v>
      </c>
      <c r="B6" s="7"/>
      <c r="C6" s="7"/>
      <c r="D6" s="7">
        <v>100</v>
      </c>
      <c r="E6" s="7">
        <v>560</v>
      </c>
      <c r="F6" s="7">
        <v>300</v>
      </c>
      <c r="G6" s="7">
        <v>300</v>
      </c>
      <c r="H6" s="7">
        <v>240</v>
      </c>
      <c r="I6" s="7">
        <v>584.08000000000004</v>
      </c>
      <c r="J6" s="7"/>
      <c r="K6" s="7">
        <v>560</v>
      </c>
      <c r="L6" s="7"/>
      <c r="M6" s="7"/>
      <c r="N6" s="7"/>
    </row>
    <row r="7" spans="1:14" x14ac:dyDescent="0.25">
      <c r="A7" s="6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6" t="s">
        <v>16</v>
      </c>
      <c r="B8" s="7">
        <v>570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6" t="s">
        <v>17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6" t="s">
        <v>18</v>
      </c>
      <c r="B10" s="7"/>
      <c r="C10" s="7"/>
      <c r="D10" s="7">
        <v>400</v>
      </c>
      <c r="E10" s="7"/>
      <c r="F10" s="7"/>
      <c r="G10" s="7">
        <v>40</v>
      </c>
      <c r="H10" s="7"/>
      <c r="I10" s="7"/>
      <c r="J10" s="7"/>
      <c r="K10" s="7">
        <v>20</v>
      </c>
      <c r="L10" s="7"/>
      <c r="M10" s="7"/>
      <c r="N10" s="7"/>
    </row>
    <row r="11" spans="1:14" x14ac:dyDescent="0.25">
      <c r="A11" s="6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6" t="s">
        <v>20</v>
      </c>
      <c r="B12" s="7">
        <v>540</v>
      </c>
      <c r="C12" s="7">
        <v>380</v>
      </c>
      <c r="D12" s="7">
        <v>180</v>
      </c>
      <c r="E12" s="7">
        <v>60</v>
      </c>
      <c r="F12" s="7">
        <v>340</v>
      </c>
      <c r="G12" s="9">
        <v>460</v>
      </c>
      <c r="H12" s="7">
        <v>200</v>
      </c>
      <c r="I12" s="7"/>
      <c r="J12" s="7">
        <v>140</v>
      </c>
      <c r="K12" s="7">
        <v>134.4</v>
      </c>
      <c r="L12" s="7">
        <v>300</v>
      </c>
      <c r="M12" s="7"/>
      <c r="N12" s="7"/>
    </row>
    <row r="13" spans="1:14" x14ac:dyDescent="0.25">
      <c r="A13" s="6" t="s">
        <v>25</v>
      </c>
      <c r="B13" s="7"/>
      <c r="C13" s="7"/>
      <c r="D13" s="7">
        <v>40</v>
      </c>
      <c r="E13" s="7">
        <v>20</v>
      </c>
      <c r="F13" s="7"/>
      <c r="G13" s="7">
        <v>40</v>
      </c>
      <c r="H13" s="7">
        <v>40</v>
      </c>
      <c r="I13" s="7">
        <v>200</v>
      </c>
      <c r="J13" s="7"/>
      <c r="K13" s="7">
        <v>80</v>
      </c>
      <c r="L13" s="7"/>
      <c r="M13" s="7"/>
      <c r="N13" s="7"/>
    </row>
    <row r="14" spans="1:14" x14ac:dyDescent="0.25">
      <c r="A14" s="6" t="s">
        <v>26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>
        <v>120</v>
      </c>
      <c r="M14" s="7"/>
      <c r="N14" s="7"/>
    </row>
    <row r="15" spans="1:14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x14ac:dyDescent="0.25">
      <c r="A26" s="2" t="s">
        <v>13</v>
      </c>
      <c r="B26" s="8">
        <f>SUM(B6:B25)</f>
        <v>1110</v>
      </c>
      <c r="C26" s="8">
        <f>SUM(C6:C25)</f>
        <v>380</v>
      </c>
      <c r="D26" s="8">
        <f>SUM(D6:D25)</f>
        <v>720</v>
      </c>
      <c r="E26" s="8">
        <f t="shared" ref="E26:J26" si="0">SUM(E6:E25)</f>
        <v>640</v>
      </c>
      <c r="F26" s="8">
        <f t="shared" si="0"/>
        <v>640</v>
      </c>
      <c r="G26" s="8">
        <f t="shared" si="0"/>
        <v>840</v>
      </c>
      <c r="H26" s="8">
        <f t="shared" si="0"/>
        <v>480</v>
      </c>
      <c r="I26" s="8">
        <f t="shared" si="0"/>
        <v>784.08</v>
      </c>
      <c r="J26" s="8">
        <f t="shared" si="0"/>
        <v>140</v>
      </c>
      <c r="K26" s="8">
        <f>SUM(K6:K24)</f>
        <v>794.4</v>
      </c>
      <c r="L26" s="8">
        <f>SUM(L6:L24)</f>
        <v>420</v>
      </c>
      <c r="M26" s="8">
        <f>SUM(M5:M24)</f>
        <v>0</v>
      </c>
      <c r="N26" s="8">
        <f>SUM(B26:M26)</f>
        <v>6948.48</v>
      </c>
    </row>
  </sheetData>
  <pageMargins left="0.25" right="0.25" top="0.75" bottom="0.75" header="0.3" footer="0.3"/>
  <pageSetup scale="82" orientation="landscape" r:id="rId1"/>
  <headerFooter>
    <oddHeader xml:space="preserve">&amp;C&amp;16Town of Underhill
Summary of Legal Expenses - Calendar Year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selection activeCell="B2" sqref="B2"/>
    </sheetView>
  </sheetViews>
  <sheetFormatPr defaultRowHeight="15" x14ac:dyDescent="0.25"/>
  <cols>
    <col min="1" max="1" width="27.42578125" style="1" customWidth="1"/>
    <col min="2" max="6" width="10.5703125" bestFit="1" customWidth="1"/>
    <col min="7" max="7" width="12" customWidth="1"/>
    <col min="8" max="8" width="10.5703125" bestFit="1" customWidth="1"/>
    <col min="10" max="10" width="10.85546875" bestFit="1" customWidth="1"/>
    <col min="14" max="14" width="11.5703125" bestFit="1" customWidth="1"/>
  </cols>
  <sheetData>
    <row r="1" spans="1:14" x14ac:dyDescent="0.25">
      <c r="A1" s="1" t="s">
        <v>22</v>
      </c>
    </row>
    <row r="2" spans="1:14" x14ac:dyDescent="0.25">
      <c r="A2" s="1" t="s">
        <v>23</v>
      </c>
    </row>
    <row r="4" spans="1:14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</row>
    <row r="5" spans="1:14" x14ac:dyDescent="0.2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6" t="s">
        <v>14</v>
      </c>
      <c r="B6" s="7">
        <f>3572-B7-B8</f>
        <v>1064</v>
      </c>
      <c r="C6" s="7">
        <f>2394-C11</f>
        <v>855</v>
      </c>
      <c r="D6" s="7">
        <f>D26-SUM(D9:D12)</f>
        <v>646</v>
      </c>
      <c r="E6" s="7">
        <f>3689.2-627-236.55-1501-247</f>
        <v>1077.6499999999996</v>
      </c>
      <c r="F6" s="7">
        <v>19</v>
      </c>
      <c r="G6" s="7">
        <f>494+6.45</f>
        <v>500.45</v>
      </c>
      <c r="H6" s="7">
        <f>57+3.9</f>
        <v>60.9</v>
      </c>
      <c r="I6" s="7">
        <f>975-817</f>
        <v>158</v>
      </c>
      <c r="J6" s="7">
        <f>2471.05-513-874-95-95</f>
        <v>894.05000000000018</v>
      </c>
      <c r="K6" s="7">
        <v>0</v>
      </c>
      <c r="L6" s="7">
        <v>380</v>
      </c>
      <c r="M6" s="7">
        <v>114</v>
      </c>
      <c r="N6" s="7">
        <f>SUM(B6:M6)</f>
        <v>5769.0499999999993</v>
      </c>
    </row>
    <row r="7" spans="1:14" x14ac:dyDescent="0.25">
      <c r="A7" s="6" t="s">
        <v>15</v>
      </c>
      <c r="B7" s="7">
        <v>874</v>
      </c>
      <c r="C7" s="7"/>
      <c r="D7" s="7"/>
      <c r="E7" s="7"/>
      <c r="F7" s="7"/>
      <c r="G7" s="7"/>
      <c r="H7" s="7"/>
      <c r="I7" s="7">
        <v>285</v>
      </c>
      <c r="J7" s="7">
        <f>133+57+95+95+57+19+57</f>
        <v>513</v>
      </c>
      <c r="K7" s="7">
        <v>475</v>
      </c>
      <c r="L7" s="7"/>
      <c r="M7" s="7"/>
      <c r="N7" s="7">
        <f t="shared" ref="N7:N13" si="0">SUM(B7:M7)</f>
        <v>2147</v>
      </c>
    </row>
    <row r="8" spans="1:14" x14ac:dyDescent="0.25">
      <c r="A8" s="6" t="s">
        <v>16</v>
      </c>
      <c r="B8" s="7">
        <v>1634</v>
      </c>
      <c r="C8" s="7"/>
      <c r="D8" s="7"/>
      <c r="E8" s="7"/>
      <c r="F8" s="7"/>
      <c r="G8" s="7">
        <v>165</v>
      </c>
      <c r="H8" s="7"/>
      <c r="I8" s="7"/>
      <c r="J8" s="7"/>
      <c r="K8" s="7"/>
      <c r="L8" s="7"/>
      <c r="M8" s="7"/>
      <c r="N8" s="7">
        <f t="shared" si="0"/>
        <v>1799</v>
      </c>
    </row>
    <row r="9" spans="1:14" x14ac:dyDescent="0.25">
      <c r="A9" s="6" t="s">
        <v>17</v>
      </c>
      <c r="B9" s="7"/>
      <c r="C9" s="7">
        <v>513</v>
      </c>
      <c r="D9" s="7">
        <v>1292</v>
      </c>
      <c r="E9" s="7">
        <v>627</v>
      </c>
      <c r="F9" s="7">
        <v>513</v>
      </c>
      <c r="G9" s="7">
        <v>285</v>
      </c>
      <c r="H9" s="7">
        <v>114</v>
      </c>
      <c r="I9" s="7"/>
      <c r="J9" s="7">
        <v>874</v>
      </c>
      <c r="K9" s="7"/>
      <c r="L9" s="7"/>
      <c r="M9" s="7"/>
      <c r="N9" s="7">
        <f t="shared" si="0"/>
        <v>4218</v>
      </c>
    </row>
    <row r="10" spans="1:14" x14ac:dyDescent="0.25">
      <c r="A10" s="6" t="s">
        <v>18</v>
      </c>
      <c r="B10" s="7"/>
      <c r="C10" s="7">
        <v>285</v>
      </c>
      <c r="D10" s="7">
        <v>190</v>
      </c>
      <c r="E10" s="7">
        <v>236.55</v>
      </c>
      <c r="F10" s="7"/>
      <c r="G10" s="7">
        <v>361</v>
      </c>
      <c r="H10" s="7">
        <f>855+3344</f>
        <v>4199</v>
      </c>
      <c r="I10" s="7">
        <v>247</v>
      </c>
      <c r="J10" s="7">
        <v>95</v>
      </c>
      <c r="K10" s="7">
        <v>90.5</v>
      </c>
      <c r="L10" s="7"/>
      <c r="M10" s="7"/>
      <c r="N10" s="7">
        <f t="shared" si="0"/>
        <v>5704.05</v>
      </c>
    </row>
    <row r="11" spans="1:14" x14ac:dyDescent="0.25">
      <c r="A11" s="6" t="s">
        <v>19</v>
      </c>
      <c r="B11" s="7"/>
      <c r="C11" s="7">
        <v>1539</v>
      </c>
      <c r="D11" s="7">
        <v>418</v>
      </c>
      <c r="E11" s="7">
        <v>1501</v>
      </c>
      <c r="F11" s="7"/>
      <c r="G11" s="7"/>
      <c r="H11" s="7"/>
      <c r="I11" s="7"/>
      <c r="J11" s="7"/>
      <c r="K11" s="7"/>
      <c r="L11" s="7"/>
      <c r="M11" s="7"/>
      <c r="N11" s="7">
        <f t="shared" si="0"/>
        <v>3458</v>
      </c>
    </row>
    <row r="12" spans="1:14" x14ac:dyDescent="0.25">
      <c r="A12" s="6" t="s">
        <v>20</v>
      </c>
      <c r="B12" s="7"/>
      <c r="C12" s="7">
        <v>95</v>
      </c>
      <c r="D12" s="7">
        <v>456</v>
      </c>
      <c r="E12" s="7">
        <v>247</v>
      </c>
      <c r="F12" s="7">
        <v>437</v>
      </c>
      <c r="G12" s="9">
        <f>342-G13</f>
        <v>209</v>
      </c>
      <c r="H12" s="7">
        <v>95</v>
      </c>
      <c r="I12" s="7">
        <v>38</v>
      </c>
      <c r="J12" s="7">
        <v>95</v>
      </c>
      <c r="K12" s="7">
        <v>114</v>
      </c>
      <c r="L12" s="7"/>
      <c r="M12" s="7"/>
      <c r="N12" s="7">
        <f t="shared" si="0"/>
        <v>1786</v>
      </c>
    </row>
    <row r="13" spans="1:14" x14ac:dyDescent="0.25">
      <c r="A13" s="6" t="s">
        <v>21</v>
      </c>
      <c r="B13" s="7"/>
      <c r="C13" s="7"/>
      <c r="D13" s="7"/>
      <c r="E13" s="7"/>
      <c r="F13" s="7">
        <v>133</v>
      </c>
      <c r="G13" s="7">
        <f>38+76+19</f>
        <v>133</v>
      </c>
      <c r="H13" s="7">
        <f>353.5-57</f>
        <v>296.5</v>
      </c>
      <c r="I13" s="7">
        <f>76+171</f>
        <v>247</v>
      </c>
      <c r="J13" s="7"/>
      <c r="K13" s="7">
        <v>166.4</v>
      </c>
      <c r="L13" s="7">
        <v>304</v>
      </c>
      <c r="M13" s="7">
        <v>38</v>
      </c>
      <c r="N13" s="7">
        <f t="shared" si="0"/>
        <v>1317.9</v>
      </c>
    </row>
    <row r="14" spans="1:14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x14ac:dyDescent="0.25">
      <c r="A26" s="2" t="s">
        <v>13</v>
      </c>
      <c r="B26" s="8">
        <f>SUM(B6:B25)</f>
        <v>3572</v>
      </c>
      <c r="C26" s="8">
        <f>SUM(C6:C25)</f>
        <v>3287</v>
      </c>
      <c r="D26" s="8">
        <v>3002</v>
      </c>
      <c r="E26" s="8">
        <f t="shared" ref="E26:J26" si="1">SUM(E6:E25)</f>
        <v>3689.2</v>
      </c>
      <c r="F26" s="8">
        <f t="shared" si="1"/>
        <v>1102</v>
      </c>
      <c r="G26" s="8">
        <f t="shared" si="1"/>
        <v>1653.45</v>
      </c>
      <c r="H26" s="8">
        <f t="shared" si="1"/>
        <v>4765.3999999999996</v>
      </c>
      <c r="I26" s="8">
        <f t="shared" si="1"/>
        <v>975</v>
      </c>
      <c r="J26" s="8">
        <f t="shared" si="1"/>
        <v>2471.0500000000002</v>
      </c>
      <c r="K26" s="8">
        <f>SUM(K6:K24)</f>
        <v>845.9</v>
      </c>
      <c r="L26" s="8">
        <f>SUM(L6:L24)</f>
        <v>684</v>
      </c>
      <c r="M26" s="8">
        <f>SUM(M5:M24)</f>
        <v>152</v>
      </c>
      <c r="N26" s="8">
        <f>SUM(B26:M26)</f>
        <v>26199.000000000004</v>
      </c>
    </row>
  </sheetData>
  <pageMargins left="0.25" right="0.25" top="0.75" bottom="0.75" header="0.3" footer="0.3"/>
  <pageSetup scale="82" orientation="landscape" r:id="rId1"/>
  <headerFooter>
    <oddHeader xml:space="preserve">&amp;C&amp;16Town of Underhill
Summary of Legal Expenses - Calendar Year 2021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view="pageLayout" zoomScaleNormal="100" workbookViewId="0">
      <selection activeCell="I9" sqref="I9"/>
    </sheetView>
  </sheetViews>
  <sheetFormatPr defaultRowHeight="15" x14ac:dyDescent="0.25"/>
  <cols>
    <col min="1" max="1" width="29.85546875" style="1" customWidth="1"/>
    <col min="2" max="6" width="10.5703125" bestFit="1" customWidth="1"/>
    <col min="7" max="7" width="12" customWidth="1"/>
    <col min="8" max="9" width="10.5703125" bestFit="1" customWidth="1"/>
    <col min="10" max="10" width="10.85546875" bestFit="1" customWidth="1"/>
    <col min="14" max="14" width="11.5703125" bestFit="1" customWidth="1"/>
  </cols>
  <sheetData>
    <row r="1" spans="1:14" x14ac:dyDescent="0.25">
      <c r="A1" s="1" t="s">
        <v>27</v>
      </c>
    </row>
    <row r="2" spans="1:14" x14ac:dyDescent="0.25">
      <c r="A2" s="1" t="s">
        <v>23</v>
      </c>
    </row>
    <row r="4" spans="1:14" x14ac:dyDescent="0.25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4" t="s">
        <v>13</v>
      </c>
    </row>
    <row r="5" spans="1:14" x14ac:dyDescent="0.2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6" t="s">
        <v>14</v>
      </c>
      <c r="B6" s="7">
        <v>140</v>
      </c>
      <c r="C6" s="7">
        <v>241.05</v>
      </c>
      <c r="D6" s="7">
        <v>340</v>
      </c>
      <c r="E6" s="7">
        <v>980</v>
      </c>
      <c r="F6" s="7">
        <v>404.35</v>
      </c>
      <c r="G6" s="7">
        <v>220</v>
      </c>
      <c r="H6" s="7"/>
      <c r="I6" s="7">
        <v>140</v>
      </c>
      <c r="J6" s="7"/>
      <c r="K6" s="7"/>
      <c r="L6" s="7"/>
      <c r="M6" s="7"/>
      <c r="N6" s="7"/>
    </row>
    <row r="7" spans="1:14" x14ac:dyDescent="0.25">
      <c r="A7" s="6" t="s">
        <v>15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6" t="s">
        <v>16</v>
      </c>
      <c r="B8" s="7"/>
      <c r="C8" s="7"/>
      <c r="D8" s="7"/>
      <c r="E8" s="7"/>
      <c r="F8" s="7"/>
      <c r="G8" s="7"/>
      <c r="H8" s="7">
        <v>927.5</v>
      </c>
      <c r="I8" s="7">
        <f>2263.7-540</f>
        <v>1723.6999999999998</v>
      </c>
      <c r="J8" s="7"/>
      <c r="K8" s="7"/>
      <c r="L8" s="7"/>
      <c r="M8" s="7"/>
      <c r="N8" s="7"/>
    </row>
    <row r="9" spans="1:14" x14ac:dyDescent="0.25">
      <c r="A9" s="6" t="s">
        <v>29</v>
      </c>
      <c r="B9" s="7"/>
      <c r="C9" s="7"/>
      <c r="D9" s="7"/>
      <c r="E9" s="7"/>
      <c r="F9" s="7"/>
      <c r="G9" s="7">
        <v>100</v>
      </c>
      <c r="H9" s="7"/>
      <c r="I9" s="7"/>
      <c r="J9" s="7"/>
      <c r="K9" s="7"/>
      <c r="L9" s="7"/>
      <c r="M9" s="7"/>
      <c r="N9" s="7"/>
    </row>
    <row r="10" spans="1:14" x14ac:dyDescent="0.25">
      <c r="A10" s="6" t="s">
        <v>18</v>
      </c>
      <c r="B10" s="7"/>
      <c r="C10" s="7">
        <v>820</v>
      </c>
      <c r="D10" s="7"/>
      <c r="E10" s="7"/>
      <c r="F10" s="7">
        <v>200</v>
      </c>
      <c r="G10" s="7">
        <v>20</v>
      </c>
      <c r="H10" s="7">
        <v>20</v>
      </c>
      <c r="I10" s="7"/>
      <c r="J10" s="7"/>
      <c r="K10" s="7"/>
      <c r="L10" s="7"/>
      <c r="M10" s="7"/>
      <c r="N10" s="7"/>
    </row>
    <row r="11" spans="1:14" x14ac:dyDescent="0.25">
      <c r="A11" s="6" t="s">
        <v>19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6" t="s">
        <v>20</v>
      </c>
      <c r="B12" s="7">
        <v>320</v>
      </c>
      <c r="C12" s="7"/>
      <c r="D12" s="7">
        <v>240</v>
      </c>
      <c r="E12" s="7">
        <v>220</v>
      </c>
      <c r="F12" s="7">
        <v>280</v>
      </c>
      <c r="G12" s="9"/>
      <c r="H12" s="7">
        <v>1200</v>
      </c>
      <c r="I12" s="7">
        <v>260</v>
      </c>
      <c r="J12" s="7"/>
      <c r="K12" s="7"/>
      <c r="L12" s="7"/>
      <c r="M12" s="7"/>
      <c r="N12" s="7"/>
    </row>
    <row r="13" spans="1:14" x14ac:dyDescent="0.25">
      <c r="A13" s="6" t="s">
        <v>25</v>
      </c>
      <c r="B13" s="7">
        <v>400</v>
      </c>
      <c r="C13" s="7">
        <v>380</v>
      </c>
      <c r="D13" s="7">
        <v>120</v>
      </c>
      <c r="E13" s="7"/>
      <c r="F13" s="7">
        <v>100</v>
      </c>
      <c r="G13" s="7">
        <v>160</v>
      </c>
      <c r="H13" s="7">
        <v>20</v>
      </c>
      <c r="I13" s="7">
        <v>140</v>
      </c>
      <c r="J13" s="7"/>
      <c r="K13" s="7"/>
      <c r="L13" s="7"/>
      <c r="M13" s="7"/>
      <c r="N13" s="7"/>
    </row>
    <row r="14" spans="1:14" x14ac:dyDescent="0.25">
      <c r="A14" s="6" t="s">
        <v>26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6" t="s">
        <v>28</v>
      </c>
      <c r="B15" s="7"/>
      <c r="C15" s="7">
        <v>120</v>
      </c>
      <c r="D15" s="7">
        <v>120</v>
      </c>
      <c r="E15" s="7">
        <v>380</v>
      </c>
      <c r="F15" s="7">
        <v>240</v>
      </c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6" t="s">
        <v>30</v>
      </c>
      <c r="B16" s="7"/>
      <c r="C16" s="7"/>
      <c r="D16" s="7"/>
      <c r="E16" s="7"/>
      <c r="F16" s="7"/>
      <c r="G16" s="7">
        <v>380</v>
      </c>
      <c r="H16" s="7"/>
      <c r="I16" s="7"/>
      <c r="J16" s="7"/>
      <c r="K16" s="7"/>
      <c r="L16" s="7"/>
      <c r="M16" s="7"/>
      <c r="N16" s="7"/>
    </row>
    <row r="17" spans="1:14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s="1" customFormat="1" x14ac:dyDescent="0.25">
      <c r="A26" s="2" t="s">
        <v>13</v>
      </c>
      <c r="B26" s="8">
        <f>SUM(B6:B25)</f>
        <v>860</v>
      </c>
      <c r="C26" s="8">
        <f>SUM(C6:C25)</f>
        <v>1561.05</v>
      </c>
      <c r="D26" s="8">
        <f>SUM(D6:D25)</f>
        <v>820</v>
      </c>
      <c r="E26" s="8">
        <f t="shared" ref="E26:J26" si="0">SUM(E6:E25)</f>
        <v>1580</v>
      </c>
      <c r="F26" s="8">
        <f t="shared" si="0"/>
        <v>1224.3499999999999</v>
      </c>
      <c r="G26" s="8">
        <f t="shared" si="0"/>
        <v>880</v>
      </c>
      <c r="H26" s="8">
        <f t="shared" si="0"/>
        <v>2167.5</v>
      </c>
      <c r="I26" s="8">
        <f t="shared" si="0"/>
        <v>2263.6999999999998</v>
      </c>
      <c r="J26" s="8">
        <f t="shared" si="0"/>
        <v>0</v>
      </c>
      <c r="K26" s="8">
        <f>SUM(K6:K24)</f>
        <v>0</v>
      </c>
      <c r="L26" s="8">
        <f>SUM(L6:L24)</f>
        <v>0</v>
      </c>
      <c r="M26" s="8">
        <f>SUM(M5:M24)</f>
        <v>0</v>
      </c>
      <c r="N26" s="8">
        <f>SUM(B26:M26)</f>
        <v>11356.599999999999</v>
      </c>
    </row>
  </sheetData>
  <pageMargins left="0.25" right="0.25" top="0.75" bottom="0.75" header="0.3" footer="0.3"/>
  <pageSetup scale="80" orientation="landscape" r:id="rId1"/>
  <headerFooter>
    <oddHeader xml:space="preserve">&amp;C&amp;16Town of Underhill
Summary of Legal Expenses - Calendar Year 2023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2021</vt:lpstr>
      <vt:lpstr>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Silpe-Katz</dc:creator>
  <cp:lastModifiedBy>Amanda Bosley</cp:lastModifiedBy>
  <cp:lastPrinted>2023-10-24T12:26:23Z</cp:lastPrinted>
  <dcterms:created xsi:type="dcterms:W3CDTF">2021-02-25T18:44:13Z</dcterms:created>
  <dcterms:modified xsi:type="dcterms:W3CDTF">2023-10-24T13:30:23Z</dcterms:modified>
</cp:coreProperties>
</file>